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ux0202\Shared\OPCTeam\Financial analysis\BASEL II\Missions\Solvency Ratio\Sky Harbor CM\2017\20170929\Fichier Client\VAG\To Send\"/>
    </mc:Choice>
  </mc:AlternateContent>
  <bookViews>
    <workbookView xWindow="0" yWindow="0" windowWidth="28800" windowHeight="12345"/>
  </bookViews>
  <sheets>
    <sheet name="VAG LU0765417018" sheetId="1" r:id="rId1"/>
    <sheet name="List of Debtor LU0765417018" sheetId="2"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E12" authorId="1"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<sst xmlns="http://schemas.openxmlformats.org/spreadsheetml/2006/main" count="210" uniqueCount="114">
  <si>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</si>
  <si>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</si>
  <si>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</si>
  <si>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</si>
  <si>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</si>
  <si>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</si>
  <si>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</si>
  <si>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</si>
  <si>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</si>
  <si>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</si>
  <si>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</si>
  <si>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</si>
  <si>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</si>
  <si>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</si>
  <si>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</si>
  <si>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</si>
  <si>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</si>
  <si>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</si>
  <si>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</si>
  <si>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</si>
  <si>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</si>
  <si>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</si>
  <si>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</si>
  <si>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</si>
  <si>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</si>
  <si>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</si>
  <si>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</si>
  <si>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</si>
  <si>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</si>
  <si>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</si>
  <si>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</si>
  <si>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</si>
  <si>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</si>
  <si>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</si>
  <si>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</si>
  <si>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</si>
  <si>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</si>
  <si>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</si>
  <si>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</si>
  <si>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</si>
  <si>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</si>
  <si>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</si>
  <si>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</si>
  <si>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</si>
  <si>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</si>
  <si>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</si>
  <si>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</si>
  <si>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</si>
  <si>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</si>
  <si>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</si>
  <si>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</si>
  <si>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</si>
  <si>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</si>
  <si>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</si>
  <si>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</si>
  <si>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</si>
  <si>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</si>
  <si>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</si>
  <si>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</si>
  <si>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</si>
  <si>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</si>
  <si>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</si>
  <si>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</si>
  <si>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</si>
  <si>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</si>
  <si>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</si>
  <si>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</si>
  <si>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</si>
  <si>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</si>
  <si>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</si>
  <si>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</si>
  <si>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</si>
  <si>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</si>
  <si>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</si>
  <si>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</si>
  <si>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</si>
  <si>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</si>
  <si>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</si>
  <si>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</si>
  <si>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</si>
  <si>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</si>
  <si>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</si>
  <si>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</si>
  <si>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</si>
  <si>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</si>
  <si>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</si>
  <si>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</si>
  <si>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</si>
  <si>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</si>
  <si>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</si>
  <si>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</si>
  <si>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</si>
  <si>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</si>
  <si>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</si>
  <si>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</si>
  <si>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</si>
  <si>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</si>
  <si>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</si>
  <si>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</si>
  <si>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</si>
  <si>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</si>
  <si>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</si>
  <si>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</si>
  <si>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Ally Financial Inc.</t>
  </si>
  <si>
    <t>Icahn Enterprises L.P.-Icahn Enterprises Finance Corp.</t>
  </si>
  <si>
    <t>Sprint Communications Inc.</t>
  </si>
  <si>
    <t>Navient Corp.</t>
  </si>
  <si>
    <t>Springleaf Finance Corp.</t>
  </si>
  <si>
    <t>Frontier Communications Corp.</t>
  </si>
  <si>
    <t>Reynolds Group Issuer Inc.-Reynolds Group Issuer LLC-Reynolds Group Issuer S.A.</t>
  </si>
  <si>
    <t>CenturyLink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</si>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</sst>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4" customWidth="1"/>
    <col min="2" max="2" width="34.7109375" style="5" customWidth="1"/>
    <col min="3" max="3" width="35.28515625" style="135" bestFit="1" customWidth="1"/>
    <col min="4" max="4" width="22.5703125" style="136" customWidth="1"/>
    <col min="5" max="5" width="22.285156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43007</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100.12</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116.96</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97.797169520580653</v>
      </c>
      <c r="E41" s="72" t="str">
        <f t="shared" si="0"/>
        <v/>
      </c>
      <c r="F41" s="72" t="str">
        <f t="shared" si="1"/>
        <v/>
      </c>
    </row>
    <row r="42" spans="1:6" ht="21" customHeight="1" x14ac:dyDescent="0.2">
      <c r="A42" s="79" t="s">
        <v>46</v>
      </c>
      <c r="B42" s="18" t="s">
        <v>47</v>
      </c>
      <c r="C42" s="47"/>
      <c r="D42" s="74">
        <v>90.923393097073074</v>
      </c>
      <c r="E42" s="64" t="str">
        <f t="shared" si="0"/>
        <v/>
      </c>
      <c r="F42" s="64" t="str">
        <f t="shared" si="1"/>
        <v/>
      </c>
    </row>
    <row r="43" spans="1:6" ht="21.75" customHeight="1" thickBot="1" x14ac:dyDescent="0.25">
      <c r="A43" s="73" t="s">
        <v>48</v>
      </c>
      <c r="B43" s="50" t="s">
        <v>49</v>
      </c>
      <c r="C43" s="51"/>
      <c r="D43" s="66">
        <v>2.9080122696446136</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97.415753930642879</v>
      </c>
      <c r="E48" s="64" t="str">
        <f>IF($C$8&gt;0,PRODUCT($C$8,$E$33,D48/100),"")</f>
        <v/>
      </c>
      <c r="F48" s="64" t="str">
        <f>IF($C$8&gt;0,PRODUCT($C$8,$C$9,D48/100),"")</f>
        <v/>
      </c>
    </row>
    <row r="49" spans="1:6" ht="36" customHeight="1" x14ac:dyDescent="0.2">
      <c r="A49" s="79" t="s">
        <v>58</v>
      </c>
      <c r="B49" s="18" t="s">
        <v>59</v>
      </c>
      <c r="C49" s="47"/>
      <c r="D49" s="87">
        <v>0.3814155899377506</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3.0929712664305118</v>
      </c>
      <c r="E52" s="64" t="str">
        <f t="shared" ref="E52:E64" si="2">IF($C$8&gt;0,PRODUCT($C$8,$E$33,D52/100),"")</f>
        <v/>
      </c>
      <c r="F52" s="64" t="str">
        <f t="shared" ref="F52:F64" si="3">IF($C$8&gt;0,PRODUCT($C$8,$C$9,D52/100),"")</f>
        <v/>
      </c>
    </row>
    <row r="53" spans="1:6" ht="15" customHeight="1" x14ac:dyDescent="0.2">
      <c r="A53" s="79" t="s">
        <v>65</v>
      </c>
      <c r="B53" s="18" t="s">
        <v>66</v>
      </c>
      <c r="C53" s="47"/>
      <c r="D53" s="87">
        <v>82.114908318247515</v>
      </c>
      <c r="E53" s="64" t="str">
        <f t="shared" si="2"/>
        <v/>
      </c>
      <c r="F53" s="64" t="str">
        <f t="shared" si="3"/>
        <v/>
      </c>
    </row>
    <row r="54" spans="1:6" ht="15" customHeight="1" x14ac:dyDescent="0.2">
      <c r="A54" s="79" t="s">
        <v>67</v>
      </c>
      <c r="B54" s="18" t="s">
        <v>68</v>
      </c>
      <c r="C54" s="47"/>
      <c r="D54" s="87">
        <v>12.074752315637573</v>
      </c>
      <c r="E54" s="64" t="str">
        <f t="shared" si="2"/>
        <v/>
      </c>
      <c r="F54" s="64" t="str">
        <f t="shared" si="3"/>
        <v/>
      </c>
    </row>
    <row r="55" spans="1:6" ht="15" customHeight="1" thickBot="1" x14ac:dyDescent="0.25">
      <c r="A55" s="73" t="s">
        <v>69</v>
      </c>
      <c r="B55" s="50" t="s">
        <v>70</v>
      </c>
      <c r="C55" s="51"/>
      <c r="D55" s="88">
        <v>0.51453762026508498</v>
      </c>
      <c r="E55" s="67" t="str">
        <f t="shared" si="2"/>
        <v/>
      </c>
      <c r="F55" s="67" t="str">
        <f t="shared" si="3"/>
        <v/>
      </c>
    </row>
    <row r="56" spans="1:6" ht="25.5" x14ac:dyDescent="0.2">
      <c r="A56" s="75">
        <v>39</v>
      </c>
      <c r="B56" s="76" t="s">
        <v>71</v>
      </c>
      <c r="C56" s="77"/>
      <c r="D56" s="93">
        <v>0.19471061283817567</v>
      </c>
      <c r="E56" s="72" t="str">
        <f t="shared" si="2"/>
        <v/>
      </c>
      <c r="F56" s="72" t="str">
        <f t="shared" si="3"/>
        <v/>
      </c>
    </row>
    <row r="57" spans="1:6" ht="30" customHeight="1" thickBot="1" x14ac:dyDescent="0.25">
      <c r="A57" s="73" t="s">
        <v>72</v>
      </c>
      <c r="B57" s="50" t="s">
        <v>73</v>
      </c>
      <c r="C57" s="51"/>
      <c r="D57" s="88">
        <v>0.19471061283817567</v>
      </c>
      <c r="E57" s="67" t="str">
        <f t="shared" si="2"/>
        <v/>
      </c>
      <c r="F57" s="67" t="str">
        <f t="shared" si="3"/>
        <v/>
      </c>
    </row>
    <row r="58" spans="1:6" ht="24" customHeight="1" x14ac:dyDescent="0.2">
      <c r="A58" s="94">
        <v>41</v>
      </c>
      <c r="B58" s="76" t="s">
        <v>74</v>
      </c>
      <c r="C58" s="77"/>
      <c r="D58" s="78">
        <v>2.0081198665811359</v>
      </c>
      <c r="E58" s="72" t="str">
        <f t="shared" si="2"/>
        <v/>
      </c>
      <c r="F58" s="72" t="str">
        <f t="shared" si="3"/>
        <v/>
      </c>
    </row>
    <row r="59" spans="1:6" ht="71.25" customHeight="1" thickBot="1" x14ac:dyDescent="0.25">
      <c r="A59" s="49">
        <v>42</v>
      </c>
      <c r="B59" s="50" t="s">
        <v>75</v>
      </c>
      <c r="C59" s="51"/>
      <c r="D59" s="66">
        <v>0</v>
      </c>
      <c r="E59" s="67" t="str">
        <f t="shared" si="2"/>
        <v/>
      </c>
      <c r="F59" s="67" t="str">
        <f t="shared" si="3"/>
        <v/>
      </c>
    </row>
    <row r="60" spans="1:6" ht="77.25" customHeight="1" x14ac:dyDescent="0.2">
      <c r="A60" s="32">
        <v>43</v>
      </c>
      <c r="B60" s="95" t="s">
        <v>76</v>
      </c>
      <c r="C60" s="47"/>
      <c r="D60" s="74">
        <v>0</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99.999999999999972</v>
      </c>
      <c r="E65" s="72">
        <f>SUM(E35,E36,E37,E39,E40,E41,E44,E56,E58,E59,E60)</f>
        <v>0</v>
      </c>
      <c r="F65" s="72">
        <f>SUM(F35,F36,F37,F39,F40,F41,F44,F56,F58,F59,F60)</f>
        <v>0</v>
      </c>
    </row>
    <row r="66" spans="1:6" s="31" customFormat="1" ht="25.5" x14ac:dyDescent="0.2">
      <c r="A66" s="79" t="s">
        <v>86</v>
      </c>
      <c r="B66" s="18" t="s">
        <v>87</v>
      </c>
      <c r="C66" s="102"/>
      <c r="D66" s="103">
        <f>IF(D24&gt;0,D24-100,"")</f>
        <v>0.12000000000000455</v>
      </c>
      <c r="E66" s="104"/>
      <c r="F66" s="104"/>
    </row>
    <row r="67" spans="1:6" ht="28.5" customHeight="1" x14ac:dyDescent="0.2">
      <c r="A67" s="105"/>
      <c r="B67" s="106" t="s">
        <v>88</v>
      </c>
      <c r="C67" s="47"/>
      <c r="D67" s="107">
        <v>0.2396028064799422</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4" customWidth="1"/>
    <col min="2" max="2" width="34.7109375" style="5" customWidth="1"/>
    <col min="3" max="3" width="35.28515625" style="135" bestFit="1" customWidth="1"/>
    <col min="4" max="4" width="22.5703125" style="136" customWidth="1"/>
    <col min="5" max="5" width="22.285156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43007</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116.96</v>
      </c>
      <c r="F12" s="114"/>
    </row>
    <row r="13" spans="1:6" customFormat="1" x14ac:dyDescent="0.2">
      <c r="A13" s="115">
        <v>1</v>
      </c>
      <c r="B13" s="116" t="s">
        <v>93</v>
      </c>
      <c r="C13" s="117">
        <v>886923</v>
      </c>
      <c r="D13" s="118">
        <v>2.0081198665810982</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2.0081198665811413</v>
      </c>
      <c r="E17" s="122" t="str">
        <f>IF($C$8&gt;0,PRODUCT($C$8,#REF!,D17/100),"")</f>
        <v/>
      </c>
      <c r="F17" s="122" t="str">
        <f t="shared" si="0"/>
        <v/>
      </c>
    </row>
    <row r="18" spans="1:6" customFormat="1" x14ac:dyDescent="0.2">
      <c r="A18" s="124">
        <v>2</v>
      </c>
      <c r="B18" s="116" t="s">
        <v>102</v>
      </c>
      <c r="C18" s="117">
        <v>291847</v>
      </c>
      <c r="D18" s="118">
        <v>1.45511599335278</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1.4551159933527802</v>
      </c>
      <c r="E22" s="122" t="str">
        <f>IF($C$8&gt;0,PRODUCT($C$8,#REF!,D22/100),"")</f>
        <v/>
      </c>
      <c r="F22" s="122" t="str">
        <f t="shared" si="0"/>
        <v/>
      </c>
    </row>
    <row r="23" spans="1:6" customFormat="1" x14ac:dyDescent="0.2">
      <c r="A23" s="124">
        <v>3</v>
      </c>
      <c r="B23" s="116" t="s">
        <v>103</v>
      </c>
      <c r="C23" s="117">
        <v>460062</v>
      </c>
      <c r="D23" s="118">
        <v>1.403665824888354</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1.403665824888354</v>
      </c>
      <c r="E27" s="122" t="str">
        <f>IF($C$8&gt;0,PRODUCT($C$8,#REF!,D27/100),"")</f>
        <v/>
      </c>
      <c r="F27" s="122" t="str">
        <f t="shared" si="0"/>
        <v/>
      </c>
    </row>
    <row r="28" spans="1:6" customFormat="1" ht="25.5" x14ac:dyDescent="0.2">
      <c r="A28" s="115">
        <v>4</v>
      </c>
      <c r="B28" s="116" t="s">
        <v>104</v>
      </c>
      <c r="C28" s="117">
        <v>458705</v>
      </c>
      <c r="D28" s="118">
        <v>1.2918948312587062</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1.2918948312587064</v>
      </c>
      <c r="E32" s="122" t="str">
        <f>IF($C$8&gt;0,PRODUCT($C$8,#REF!,D32/100),"")</f>
        <v/>
      </c>
      <c r="F32" s="122" t="str">
        <f t="shared" si="0"/>
        <v/>
      </c>
    </row>
    <row r="33" spans="1:6" customFormat="1" ht="18" customHeight="1" x14ac:dyDescent="0.2">
      <c r="A33" s="124">
        <v>5</v>
      </c>
      <c r="B33" s="116" t="s">
        <v>105</v>
      </c>
      <c r="C33" s="117">
        <v>857165</v>
      </c>
      <c r="D33" s="118">
        <v>1.2261893636191119</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1.2261893636191121</v>
      </c>
      <c r="E37" s="122" t="str">
        <f>IF($C$8&gt;0,PRODUCT($C$8,#REF!,D37/100),"")</f>
        <v/>
      </c>
      <c r="F37" s="122" t="str">
        <f t="shared" si="0"/>
        <v/>
      </c>
    </row>
    <row r="38" spans="1:6" customFormat="1" ht="19.5" customHeight="1" x14ac:dyDescent="0.2">
      <c r="A38" s="124">
        <v>6</v>
      </c>
      <c r="B38" s="116" t="s">
        <v>106</v>
      </c>
      <c r="C38" s="117">
        <v>743680</v>
      </c>
      <c r="D38" s="118">
        <v>1.1385477218234141</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1.1385477218234141</v>
      </c>
      <c r="E42" s="122" t="str">
        <f>IF($C$8&gt;0,PRODUCT($C$8,#REF!,D42/100),"")</f>
        <v/>
      </c>
      <c r="F42" s="122" t="str">
        <f t="shared" si="0"/>
        <v/>
      </c>
    </row>
    <row r="43" spans="1:6" customFormat="1" ht="18" customHeight="1" x14ac:dyDescent="0.2">
      <c r="A43" s="115">
        <v>7</v>
      </c>
      <c r="B43" s="116" t="s">
        <v>107</v>
      </c>
      <c r="C43" s="117">
        <v>468667</v>
      </c>
      <c r="D43" s="118">
        <v>1.1174761061435969</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1.1174761061435969</v>
      </c>
      <c r="E47" s="122" t="str">
        <f>IF($C$8&gt;0,PRODUCT($C$8,#REF!,D47/100),"")</f>
        <v/>
      </c>
      <c r="F47" s="122" t="str">
        <f t="shared" si="0"/>
        <v/>
      </c>
    </row>
    <row r="48" spans="1:6" customFormat="1" x14ac:dyDescent="0.2">
      <c r="A48" s="124">
        <v>8</v>
      </c>
      <c r="B48" s="116" t="s">
        <v>108</v>
      </c>
      <c r="C48" s="117">
        <v>869665</v>
      </c>
      <c r="D48" s="118">
        <v>1.1083143154588015</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1.1083143154588015</v>
      </c>
      <c r="E52" s="122" t="str">
        <f>IF($C$8&gt;0,PRODUCT($C$8,#REF!,D52/100),"")</f>
        <v/>
      </c>
      <c r="F52" s="122" t="str">
        <f t="shared" si="0"/>
        <v/>
      </c>
    </row>
    <row r="53" spans="1:6" customFormat="1" ht="18" customHeight="1" x14ac:dyDescent="0.2">
      <c r="A53" s="124">
        <v>9</v>
      </c>
      <c r="B53" s="116" t="s">
        <v>109</v>
      </c>
      <c r="C53" s="117">
        <v>459602</v>
      </c>
      <c r="D53" s="118">
        <v>1.0299805905502042</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1.029980590550204</v>
      </c>
      <c r="E57" s="122" t="str">
        <f>IF($C$8&gt;0,PRODUCT($C$8,#REF!,D57/100),"")</f>
        <v/>
      </c>
      <c r="F57" s="122" t="str">
        <f t="shared" si="0"/>
        <v/>
      </c>
    </row>
    <row r="58" spans="1:6" customFormat="1" ht="16.5" customHeight="1" x14ac:dyDescent="0.2">
      <c r="A58" s="115">
        <v>10</v>
      </c>
      <c r="B58" s="116" t="s">
        <v>110</v>
      </c>
      <c r="C58" s="117">
        <v>866405</v>
      </c>
      <c r="D58" s="118">
        <v>0.97478883513694281</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0.97478883513694259</v>
      </c>
      <c r="E62" s="122" t="str">
        <f>IF($C$8&gt;0,PRODUCT($C$8,#REF!,D62/100),"")</f>
        <v/>
      </c>
      <c r="F62" s="122" t="str">
        <f t="shared" si="0"/>
        <v/>
      </c>
    </row>
    <row r="63" spans="1:6" customFormat="1" ht="27.75" customHeight="1" x14ac:dyDescent="0.2">
      <c r="A63" s="125"/>
      <c r="B63" s="111" t="s">
        <v>111</v>
      </c>
      <c r="C63" s="126"/>
      <c r="D63" s="127">
        <f>+D13+D18+D23+D28+D33+D38+D43+D48+D53+D58</f>
        <v>12.754093448813011</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12.754093448813055</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66:C66"/>
    <mergeCell ref="B67:C67"/>
    <mergeCell ref="A69:E69"/>
    <mergeCell ref="A70:E70"/>
    <mergeCell ref="B59:C59"/>
    <mergeCell ref="B60:C60"/>
    <mergeCell ref="B61:C61"/>
    <mergeCell ref="B62:C62"/>
    <mergeCell ref="B64:C64"/>
    <mergeCell ref="B65:C65"/>
    <mergeCell ref="B57:C57"/>
    <mergeCell ref="B44:C44"/>
    <mergeCell ref="B45:C45"/>
    <mergeCell ref="B46:C46"/>
    <mergeCell ref="B47:C47"/>
    <mergeCell ref="B49:C49"/>
    <mergeCell ref="B50:C50"/>
    <mergeCell ref="B51:C51"/>
    <mergeCell ref="B52:C52"/>
    <mergeCell ref="B54:C54"/>
    <mergeCell ref="B55:C55"/>
    <mergeCell ref="B56:C56"/>
    <mergeCell ref="B42:C42"/>
    <mergeCell ref="B29:C29"/>
    <mergeCell ref="B30:C30"/>
    <mergeCell ref="B31:C31"/>
    <mergeCell ref="B32:C32"/>
    <mergeCell ref="B34:C34"/>
    <mergeCell ref="B35:C35"/>
    <mergeCell ref="B36:C36"/>
    <mergeCell ref="B37:C37"/>
    <mergeCell ref="B39:C39"/>
    <mergeCell ref="B40:C40"/>
    <mergeCell ref="B41:C41"/>
    <mergeCell ref="B27:C27"/>
    <mergeCell ref="B14:C14"/>
    <mergeCell ref="B15:C15"/>
    <mergeCell ref="B16:C16"/>
    <mergeCell ref="B17:C17"/>
    <mergeCell ref="B19:C19"/>
    <mergeCell ref="B20:C20"/>
    <mergeCell ref="B21:C21"/>
    <mergeCell ref="B22:C22"/>
    <mergeCell ref="B24:C24"/>
    <mergeCell ref="B25:C25"/>
    <mergeCell ref="B26:C26"/>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Akbel, Yasin (LU - Luxembourg)</dc:creator>
  <cp:lastModifiedBy>Stork, Amelie (LU - Luxembourg)</cp:lastModifiedBy>
  <dcterms:created xsi:type="dcterms:W3CDTF">2017-10-18T15:10:41Z</dcterms:created>
  <dcterms:modified xsi:type="dcterms:W3CDTF">2017-10-18T15:27:53Z</dcterms:modified>
</cp:coreProperties>
</file>